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activeTab="0"/>
  </bookViews>
  <sheets>
    <sheet name="Disclaimer" sheetId="1" r:id="rId1"/>
    <sheet name="Overview" sheetId="2" r:id="rId2"/>
    <sheet name="Summary-counts" sheetId="3" r:id="rId3"/>
    <sheet name="Summary-prevrate" sheetId="4" r:id="rId4"/>
    <sheet name="Summary-daypu-disppu-dpd" sheetId="5" r:id="rId5"/>
    <sheet name="NMBR-AGE-Table" sheetId="6" r:id="rId6"/>
    <sheet name="PR-AGE-Table1" sheetId="7" r:id="rId7"/>
    <sheet name="PR-AGE-Table2" sheetId="8" r:id="rId8"/>
    <sheet name="Daypu-AGE-Table" sheetId="9" r:id="rId9"/>
    <sheet name="Disppu-AGE-Table" sheetId="10" r:id="rId10"/>
    <sheet name="DPD-AGE-Table" sheetId="11" r:id="rId11"/>
  </sheets>
  <externalReferences>
    <externalReference r:id="rId15"/>
  </externalReferences>
  <definedNames/>
  <calcPr fullCalcOnLoad="1"/>
  <pivotCaches>
    <pivotCache cacheId="16" r:id="rId12"/>
  </pivotCaches>
</workbook>
</file>

<file path=xl/sharedStrings.xml><?xml version="1.0" encoding="utf-8"?>
<sst xmlns="http://schemas.openxmlformats.org/spreadsheetml/2006/main" count="137" uniqueCount="71">
  <si>
    <t>Period</t>
  </si>
  <si>
    <t>Age Group</t>
  </si>
  <si>
    <t>WARFARIN SODIUM</t>
  </si>
  <si>
    <t>VALPROIC ACID</t>
  </si>
  <si>
    <t>MYCOPHENOLATE MOFETIL</t>
  </si>
  <si>
    <t>METHOTREXATE</t>
  </si>
  <si>
    <t>METHOTREXATE SODIUM</t>
  </si>
  <si>
    <t>LISINOPRIL</t>
  </si>
  <si>
    <t>LISINOPRIL/DIETARY SUP.CMB10</t>
  </si>
  <si>
    <t xml:space="preserve"> 15-18</t>
  </si>
  <si>
    <t xml:space="preserve"> 19-21</t>
  </si>
  <si>
    <t xml:space="preserve"> 22-44</t>
  </si>
  <si>
    <t>Generic Name</t>
  </si>
  <si>
    <t>Sum of Users</t>
  </si>
  <si>
    <t>Data</t>
  </si>
  <si>
    <t>Sum of Dispensings</t>
  </si>
  <si>
    <t>Sum of Days Supplied</t>
  </si>
  <si>
    <t>Sum of Total Enrollment</t>
  </si>
  <si>
    <t>---</t>
  </si>
  <si>
    <t>Users per 1,000 Enrollees</t>
  </si>
  <si>
    <t>Dispensings per 1,000,000 Days Covered</t>
  </si>
  <si>
    <t>'Days per User</t>
  </si>
  <si>
    <t>'Dispensings per User</t>
  </si>
  <si>
    <t>Overview</t>
  </si>
  <si>
    <t>Query Description</t>
  </si>
  <si>
    <t>Important Note</t>
  </si>
  <si>
    <t>Summary-counts</t>
  </si>
  <si>
    <t xml:space="preserve">Table of the number of users, total days supplied, and total dispensings, and total enrollment by year. Use the filter at the top to select a different drug product to be represented. </t>
  </si>
  <si>
    <t>Summary-prevrate</t>
  </si>
  <si>
    <t>NMBR-AGE-Table</t>
  </si>
  <si>
    <t xml:space="preserve">Table of the number of users by age group and year. Use the filter at the top to select a different drug product to be represented. </t>
  </si>
  <si>
    <t>DayPU-AGE-Table</t>
  </si>
  <si>
    <t xml:space="preserve">Table of days supplied per user by age group and year. Use the filter at the top to select a different drug product to be represented. </t>
  </si>
  <si>
    <t>DispPU-AGE-Table</t>
  </si>
  <si>
    <t xml:space="preserve">Table of dispensings per user by age group and year. Use the filter at the top to select a different drug product to be represented. </t>
  </si>
  <si>
    <t>DPD-AGE-Table</t>
  </si>
  <si>
    <t xml:space="preserve">Table of days supplied per dispensing by age group and year. Use the filter at the top to select a different drug product to be represented. </t>
  </si>
  <si>
    <t>Notes:</t>
  </si>
  <si>
    <t>Internal MSOC Tracking Number</t>
  </si>
  <si>
    <t>MSY4_STR001</t>
  </si>
  <si>
    <t>Summary-daypu-disppu-dpd</t>
  </si>
  <si>
    <t>Table of the prevalence rates (users per 1,000 enrollees and dispensings per 1,000,000 days covered) by year. Use the filter at the top to select a different drug product to be represented.</t>
  </si>
  <si>
    <t xml:space="preserve">Table of days supplied per user, dispensings per user, and days supplied per dispensing by year. Use the filter at the top to select a different drug product to be represented. </t>
  </si>
  <si>
    <t>PR-AGE-Table1</t>
  </si>
  <si>
    <t xml:space="preserve">Table of the prevalence rate (users per 1,000 enrollees) by age group and year. Use the filter at the top to select a different drug product to be represented. </t>
  </si>
  <si>
    <t>PR-AGE-Table2</t>
  </si>
  <si>
    <t xml:space="preserve">Table of the prevalence rate (dispensings per 1,000,000 days covered) by age group and year. Use the filter at the top to select a different drug product to be represented. </t>
  </si>
  <si>
    <t xml:space="preserve">Counts of members cannot be aggregated across years or drug products. Doing so will result in double-counting of members. For example, users of a drug product in 2007 may also be a user of the same drug product in 2008. Adding those years would double-count that person. Also, a user of drug A in 2007 may also be a user of drug B in 2007. Adding across those 2 codes would double-count that person. </t>
  </si>
  <si>
    <t>Query request related to dispensings with generic names: "Warfarin Sodium", "Valproic Acid", "Ribavirin", "Ribavirin/Interferon Alfa-2B, R", "Paroxetine HCL", "Paroxetine Mesylate", "Mycophenolate Mofetil", "Mycophenolate Sodium", "Methotrexate", "Methotrexate Sodium", "Ezetimibe/Simvastatin", "Niacin/Simvastatin", "Simvastatin", "Lisinopril", "Lisinopril/Dietary Sup. Cmb10", "Lisinopril/Hydrochlorothiazide".</t>
  </si>
  <si>
    <t>The data contained in this report include females aged 15-44 only.</t>
  </si>
  <si>
    <r>
      <t xml:space="preserve">This report describes counts and prevalence of 16 selected generic drug products in the Mini-Sentinel Distributed Database. These results were generated using the Mini-Sentinel Distributed Query Tool. The queries were run against the Dispensing Summary </t>
    </r>
    <r>
      <rPr>
        <sz val="11"/>
        <color indexed="8"/>
        <rFont val="Calibri"/>
        <family val="2"/>
      </rPr>
      <t>Table and distributed on 10/4/2012 to 16 Data Partners; this report includes results from 16 Data Partners. Please review the notes below.</t>
    </r>
  </si>
  <si>
    <t>Note: Selecting generic name here will update table below. Select only one generic name.</t>
  </si>
  <si>
    <t>'Days Supplied per Dispensing</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</si>
  <si>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</si>
  <si>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</si>
  <si>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</si>
  <si>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</si>
  <si>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</si>
  <si>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</si>
  <si>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</si>
  <si>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</si>
  <si>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</si>
  <si>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</si>
  <si>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</si>
  <si>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</si>
  <si>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</si>
  <si>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</si>
  <si>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</si>
  <si>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Days Supplied per User</t>
  </si>
  <si>
    <t>Dispensings per User</t>
  </si>
  <si>
    <t>Days Supplied per Dispensing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</si>
</sst>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u val="single"/>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color indexed="8"/>
      </left>
      <right style="thin"/>
      <top style="thin"/>
      <bottom style="thin"/>
    </border>
    <border>
      <left>
        <color indexed="63"/>
      </left>
      <right style="thin"/>
      <top>
        <color indexed="63"/>
      </top>
      <bottom style="thin">
        <color indexed="8"/>
      </bottom>
    </border>
    <border>
      <left>
        <color indexed="63"/>
      </left>
      <right>
        <color indexed="63"/>
      </right>
      <top>
        <color indexed="63"/>
      </top>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color indexed="8"/>
      </right>
      <top style="thin"/>
      <bottom style="thin"/>
    </border>
    <border>
      <left>
        <color indexed="63"/>
      </left>
      <right style="thin"/>
      <top style="medium">
        <color indexed="8"/>
      </top>
      <bottom style="thin"/>
    </border>
    <border>
      <left style="thin"/>
      <right>
        <color indexed="63"/>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medium">
        <color indexed="8"/>
      </top>
      <bottom style="thin">
        <color rgb="FF999999"/>
      </bottom>
    </border>
    <border>
      <left style="thin">
        <color indexed="8"/>
      </left>
      <right style="thin"/>
      <top style="medium">
        <color indexed="8"/>
      </top>
      <bottom style="thin">
        <color rgb="FF999999"/>
      </bottom>
    </border>
    <border>
      <left style="thin">
        <color rgb="FF999999"/>
      </left>
      <right style="thin"/>
      <top style="thin">
        <color rgb="FF999999"/>
      </top>
      <bottom>
        <color indexed="63"/>
      </bottom>
    </border>
    <border>
      <left style="thin"/>
      <right style="thin"/>
      <top style="thin">
        <color rgb="FF999999"/>
      </top>
      <bottom>
        <color indexed="63"/>
      </bottom>
    </border>
    <border>
      <left style="thin"/>
      <right style="thin"/>
      <top style="medium">
        <color indexed="8"/>
      </top>
      <bottom style="thin">
        <color rgb="FF999999"/>
      </bottom>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5">
    <xf numFmtId="0" fontId="0" fillId="0" borderId="0" xfId="0" applyFont="1" applyAlignment="1">
      <alignment/>
    </xf>
    <xf numFmtId="3"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2"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wrapText="1"/>
    </xf>
    <xf numFmtId="0" fontId="0" fillId="0" borderId="18" xfId="0" applyBorder="1" applyAlignment="1">
      <alignment/>
    </xf>
    <xf numFmtId="4" fontId="0" fillId="0" borderId="0" xfId="0" applyNumberFormat="1" applyAlignment="1">
      <alignment/>
    </xf>
    <xf numFmtId="0" fontId="0" fillId="0" borderId="0" xfId="0" applyAlignment="1">
      <alignment wrapText="1"/>
    </xf>
    <xf numFmtId="0" fontId="0" fillId="0" borderId="19" xfId="0" applyBorder="1" applyAlignment="1">
      <alignment/>
    </xf>
    <xf numFmtId="0" fontId="42" fillId="0" borderId="20" xfId="0" applyFont="1" applyFill="1" applyBorder="1" applyAlignment="1">
      <alignment vertical="top"/>
    </xf>
    <xf numFmtId="0" fontId="0" fillId="0" borderId="20" xfId="0" applyFill="1" applyBorder="1" applyAlignment="1">
      <alignment wrapText="1"/>
    </xf>
    <xf numFmtId="0" fontId="0" fillId="0" borderId="0" xfId="0" applyFill="1" applyAlignment="1">
      <alignment/>
    </xf>
    <xf numFmtId="0" fontId="43"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2" fillId="0" borderId="21" xfId="0" applyFont="1" applyFill="1" applyBorder="1" applyAlignment="1">
      <alignment horizontal="left" vertical="top" wrapText="1"/>
    </xf>
    <xf numFmtId="0" fontId="0" fillId="0" borderId="0" xfId="0" applyFill="1" applyAlignment="1">
      <alignment wrapText="1"/>
    </xf>
    <xf numFmtId="0" fontId="3" fillId="0" borderId="22" xfId="52" applyFont="1" applyFill="1" applyBorder="1" applyAlignment="1" applyProtection="1">
      <alignment horizontal="left" vertical="top" wrapText="1"/>
      <protection/>
    </xf>
    <xf numFmtId="0" fontId="0" fillId="0" borderId="22" xfId="0" applyFill="1" applyBorder="1" applyAlignment="1">
      <alignment horizontal="left" vertical="top" wrapText="1"/>
    </xf>
    <xf numFmtId="0" fontId="3" fillId="0" borderId="23" xfId="52" applyFont="1" applyFill="1" applyBorder="1" applyAlignment="1" applyProtection="1">
      <alignment horizontal="left" vertical="top" wrapText="1"/>
      <protection/>
    </xf>
    <xf numFmtId="0" fontId="0" fillId="0" borderId="23" xfId="0" applyFill="1" applyBorder="1" applyAlignment="1">
      <alignment horizontal="left" vertical="top" wrapText="1"/>
    </xf>
    <xf numFmtId="0" fontId="3" fillId="0" borderId="21" xfId="52" applyFont="1" applyFill="1" applyBorder="1" applyAlignment="1" applyProtection="1">
      <alignment horizontal="left" vertical="top" wrapText="1"/>
      <protection/>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2"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0" fillId="0" borderId="21" xfId="0" applyFont="1" applyFill="1" applyBorder="1" applyAlignment="1">
      <alignment horizontal="left" vertical="top" wrapText="1"/>
    </xf>
    <xf numFmtId="0" fontId="40" fillId="0" borderId="27" xfId="0" applyFont="1" applyBorder="1" applyAlignment="1">
      <alignment wrapText="1"/>
    </xf>
    <xf numFmtId="0" fontId="40" fillId="0" borderId="28" xfId="0" applyFont="1" applyBorder="1" applyAlignment="1">
      <alignment wrapText="1"/>
    </xf>
    <xf numFmtId="0" fontId="40" fillId="0" borderId="29"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0" xfId="0" applyBorder="1" applyAlignment="1">
      <alignment wrapText="1"/>
    </xf>
    <xf numFmtId="0" fontId="40" fillId="0" borderId="31" xfId="0" applyFont="1" applyBorder="1" applyAlignment="1">
      <alignment wrapText="1"/>
    </xf>
    <xf numFmtId="0" fontId="40" fillId="0" borderId="32"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1" xfId="0" applyBorder="1" applyAlignment="1">
      <alignment wrapText="1"/>
    </xf>
    <xf numFmtId="0" fontId="0" fillId="0" borderId="33"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39"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0" fontId="0" fillId="0" borderId="44" xfId="0" applyBorder="1" applyAlignment="1">
      <alignment/>
    </xf>
    <xf numFmtId="0" fontId="0" fillId="0" borderId="40" xfId="0" applyBorder="1" applyAlignment="1">
      <alignment wrapText="1"/>
    </xf>
    <xf numFmtId="0" fontId="0" fillId="0" borderId="33" xfId="0" applyBorder="1" applyAlignment="1">
      <alignment/>
    </xf>
    <xf numFmtId="0" fontId="0" fillId="0" borderId="36" xfId="0" applyBorder="1" applyAlignment="1">
      <alignment/>
    </xf>
    <xf numFmtId="0" fontId="0" fillId="0" borderId="37" xfId="0" applyBorder="1" applyAlignment="1">
      <alignment/>
    </xf>
    <xf numFmtId="2" fontId="0" fillId="0" borderId="33"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6" xfId="0" applyBorder="1" applyAlignment="1">
      <alignment/>
    </xf>
    <xf numFmtId="0" fontId="0" fillId="0" borderId="47" xfId="0" applyBorder="1" applyAlignment="1">
      <alignment/>
    </xf>
    <xf numFmtId="4" fontId="0" fillId="0" borderId="33" xfId="0" applyNumberFormat="1" applyBorder="1" applyAlignment="1">
      <alignment/>
    </xf>
    <xf numFmtId="4" fontId="0" fillId="0" borderId="36" xfId="0" applyNumberFormat="1" applyBorder="1" applyAlignment="1">
      <alignment/>
    </xf>
    <xf numFmtId="4" fontId="0" fillId="0" borderId="37" xfId="0" applyNumberFormat="1" applyBorder="1" applyAlignment="1">
      <alignment/>
    </xf>
    <xf numFmtId="4" fontId="0" fillId="0" borderId="38" xfId="0" applyNumberFormat="1" applyBorder="1" applyAlignment="1">
      <alignment/>
    </xf>
    <xf numFmtId="4" fontId="0" fillId="0" borderId="41" xfId="0" applyNumberFormat="1" applyBorder="1" applyAlignment="1">
      <alignment/>
    </xf>
    <xf numFmtId="4" fontId="0" fillId="0" borderId="39" xfId="0" applyNumberFormat="1" applyBorder="1" applyAlignment="1">
      <alignment/>
    </xf>
    <xf numFmtId="4" fontId="0" fillId="0" borderId="42" xfId="0" applyNumberFormat="1" applyBorder="1" applyAlignment="1">
      <alignment/>
    </xf>
    <xf numFmtId="4" fontId="0" fillId="0" borderId="43" xfId="0" applyNumberFormat="1" applyBorder="1" applyAlignment="1">
      <alignment/>
    </xf>
    <xf numFmtId="0" fontId="0" fillId="0" borderId="48" xfId="0" applyBorder="1" applyAlignment="1">
      <alignment/>
    </xf>
    <xf numFmtId="0" fontId="0" fillId="0" borderId="45" xfId="0" applyBorder="1" applyAlignment="1">
      <alignment/>
    </xf>
    <xf numFmtId="2" fontId="0" fillId="0" borderId="36" xfId="0" applyNumberFormat="1" applyBorder="1" applyAlignment="1">
      <alignment/>
    </xf>
    <xf numFmtId="2" fontId="0" fillId="0" borderId="42" xfId="0" applyNumberFormat="1" applyBorder="1" applyAlignment="1">
      <alignment/>
    </xf>
    <xf numFmtId="0" fontId="0" fillId="0" borderId="49" xfId="0" applyBorder="1" applyAlignment="1">
      <alignment/>
    </xf>
    <xf numFmtId="0" fontId="0" fillId="0" borderId="46" xfId="0" applyBorder="1" applyAlignment="1">
      <alignment wrapText="1"/>
    </xf>
    <xf numFmtId="0" fontId="0" fillId="0" borderId="33"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numFmt numFmtId="3" formatCode="#,##0"/>
      <border/>
    </dxf>
    <dxf>
      <border>
        <left style="thin">
          <color rgb="FF000000"/>
        </left>
        <right style="thin">
          <color rgb="FF000000"/>
        </right>
        <top style="medium">
          <color rgb="FF000000"/>
        </top>
      </border>
    </dxf>
    <dxf>
      <alignment wrapText="1" readingOrder="0"/>
      <border/>
    </dxf>
    <dxf>
      <alignment wrapText="1" readingOrder="0"/>
      <border/>
    </dxf>
    <dxf>
      <numFmt numFmtId="2" formatCode="0.00"/>
      <border/>
    </dxf>
    <dxf>
      <border>
        <right style="thin"/>
      </border>
    </dxf>
    <dxf>
      <numFmt numFmtId="4" formatCode="#,##0.00"/>
      <border/>
    </dxf>
    <dxf>
      <border>
        <lef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TIDE%20Projects\FDA_Sentinel\07.%20Projects%20and%20Task%20Orders\00.%20FDA%20Data%20Requests\ST\MSY4\20121003_QueryID001\Report\Mini_Sentinel-Report_ST_MSYQuery001_DRGNM_2012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Summary-counts"/>
      <sheetName val="Summary-prevrate"/>
      <sheetName val="Summary-daypu-disppu-dpd"/>
      <sheetName val="NMBR-AGE-Table"/>
      <sheetName val="NMBR-DP-Table"/>
      <sheetName val="PR-AGE-Table1"/>
      <sheetName val="PR-DP-Table1"/>
      <sheetName val="PR-AGE-Table2"/>
      <sheetName val="PR-DP-Table2"/>
      <sheetName val="Daypu-AGE-Table"/>
      <sheetName val="Daypu-DP-Table"/>
      <sheetName val="Disppu-AGE-Table"/>
      <sheetName val="Disppu-DP-Table"/>
      <sheetName val="DPD-AGE-Table"/>
      <sheetName val="DPD-DP-Table"/>
      <sheetName val="Appendix"/>
      <sheetName val="Data"/>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Period">
      <sharedItems containsSemiMixedTypes="0" containsString="0" containsMixedTypes="0" containsNumber="1" containsInteger="1" count="5">
        <n v="2007"/>
        <n v="2008"/>
        <n v="2009"/>
        <n v="2010"/>
        <n v="2011"/>
      </sharedItems>
    </cacheField>
    <cacheField name="Sex">
      <sharedItems containsMixedTypes="0"/>
    </cacheField>
    <cacheField name="Age Group">
      <sharedItems containsMixedTypes="0" count="3">
        <s v=" 15-18"/>
        <s v=" 19-21"/>
        <s v=" 22-44"/>
      </sharedItems>
    </cacheField>
    <cacheField name="Generic Name">
      <sharedItems containsMixedTypes="0" count="17">
        <s v="WARFARIN SODIUM"/>
        <s v="VALPROIC ACID"/>
        <s v="RIBAVIRIN"/>
        <s v="RIBAVIRIN/INTERFERON ALFA-2B,R"/>
        <s v="PAROXETINE HCL"/>
        <s v="PAROXETINE MESYLATE"/>
        <s v="MYCOPHENOLATE MOFETIL"/>
        <s v="MYCOPHENOLATE MOFETIL HCL"/>
        <s v="MYCOPHENOLATE SODIUM"/>
        <s v="METHOTREXATE"/>
        <s v="METHOTREXATE SODIUM"/>
        <s v="EZETIMIBE/SIMVASTATIN"/>
        <s v="NIACIN/SIMVASTATIN"/>
        <s v="SIMVASTATIN"/>
        <s v="LISINOPRIL"/>
        <s v="LISINOPRIL/DIETARY SUP.CMB10"/>
        <s v="LISINOPRIL/HYDROCHLOROTHIAZIDE"/>
      </sharedItems>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 Supplied">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enr)" formula="Users/'Total Enrollment'*1000" databaseField="0"/>
    <cacheField name="prev(days)" formula="Dispensings/'Days Covered'*1000000" databaseField="0"/>
    <cacheField name="daypu" formula="'Days Supplied'/Users" databaseField="0"/>
    <cacheField name="disppu" formula="Dispensings/Users" databaseField="0"/>
    <cacheField name="dpd" formula="'Days Supplied'/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E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4">
    <i>
      <x/>
    </i>
    <i i="1">
      <x v="1"/>
    </i>
    <i i="2">
      <x v="2"/>
    </i>
    <i i="3">
      <x v="3"/>
    </i>
  </colItems>
  <pageFields count="1">
    <pageField fld="3" item="6" hier="0"/>
  </pageFields>
  <dataFields count="4">
    <dataField name="Sum of Users" fld="5" baseField="0" baseItem="0"/>
    <dataField name="Sum of Dispensings" fld="4" baseField="0" baseItem="0"/>
    <dataField name="Sum of Days Supplied" fld="6" baseField="0" baseItem="0"/>
    <dataField name="Sum of Total Enrollment" fld="7" baseField="0" baseItem="0"/>
  </dataFields>
  <formats count="5">
    <format dxfId="0">
      <pivotArea outline="0" fieldPosition="0"/>
    </format>
    <format dxfId="1">
      <pivotArea outline="0" fieldPosition="0" axis="axisPage" dataOnly="0" field="3" labelOnly="1" type="button"/>
    </format>
    <format dxfId="1">
      <pivotArea outline="0" fieldPosition="0" dataOnly="0" labelOnly="1">
        <references count="1">
          <reference field="3" count="1">
            <x v="1"/>
          </reference>
        </references>
      </pivotArea>
    </format>
    <format dxfId="2">
      <pivotArea outline="0" fieldPosition="0" dataOnly="0" labelOnly="1">
        <references count="1">
          <reference field="3" count="1">
            <x v="6"/>
          </reference>
        </references>
      </pivotArea>
    </format>
    <format dxfId="3">
      <pivotArea outline="0" fieldPosition="0" dataOnly="0" labelOnly="1">
        <references count="1">
          <reference field="4294967294" count="4">
            <x v="0"/>
            <x v="1"/>
            <x v="2"/>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2">
    <i>
      <x/>
    </i>
    <i i="1">
      <x v="1"/>
    </i>
  </colItems>
  <pageFields count="1">
    <pageField fld="3" item="16" hier="0"/>
  </pageFields>
  <dataFields count="2">
    <dataField name="Users per 1,000 Enrollees" fld="9" baseField="0" baseItem="0" numFmtId="2"/>
    <dataField name="Dispensings per 1,000,000 Days Covered" fld="10" baseField="0" baseItem="0"/>
  </dataFields>
  <formats count="8">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1">
    <field x="0"/>
  </rowFields>
  <rowItems count="5">
    <i>
      <x/>
    </i>
    <i>
      <x v="1"/>
    </i>
    <i>
      <x v="2"/>
    </i>
    <i>
      <x v="3"/>
    </i>
    <i>
      <x v="4"/>
    </i>
  </rowItems>
  <colFields count="1">
    <field x="-2"/>
  </colFields>
  <colItems count="3">
    <i>
      <x/>
    </i>
    <i i="1">
      <x v="1"/>
    </i>
    <i i="2">
      <x v="2"/>
    </i>
  </colItems>
  <pageFields count="1">
    <pageField fld="3" item="4" hier="0"/>
  </pageFields>
  <dataFields count="3">
    <dataField name="'Days per User" fld="11" baseField="0" baseItem="0"/>
    <dataField name="'Dispensings per User" fld="12" baseField="0" baseItem="0"/>
    <dataField name="'Days Supplied per Dispensing" fld="13" baseField="0" baseItem="0"/>
  </dataFields>
  <formats count="7">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7">
      <pivotArea outline="0" fieldPosition="0" axis="axisPage" dataOnly="0" field="3" labelOnly="1" type="button"/>
    </format>
    <format dxfId="7">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Sum of Users" fld="5" baseField="0" baseItem="0"/>
  </dataFields>
  <formats count="8">
    <format dxfId="0">
      <pivotArea outline="0" fieldPosition="0"/>
    </format>
    <format dxfId="1">
      <pivotArea outline="0" fieldPosition="0" axis="axisPage" dataOnly="0" field="3" labelOnly="1" type="button"/>
    </format>
    <format dxfId="1">
      <pivotArea outline="0" fieldPosition="0" dataOnly="0" labelOnly="1">
        <references count="1">
          <reference field="3" count="1">
            <x v="1"/>
          </reference>
        </references>
      </pivotArea>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5" hier="0"/>
  </pageFields>
  <dataFields count="1">
    <dataField name="Users per 1,000 Enrollees" fld="9" baseField="0" baseItem="0" numFmtId="2"/>
  </dataFields>
  <formats count="9">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Values" dataOnly="0" field="-2" labelOnly="1" type="button"/>
    </format>
    <format dxfId="5">
      <pivotArea outline="0" fieldPosition="0" dataOnly="0" labelOnly="1" type="topRight"/>
    </format>
    <format dxfId="5">
      <pivotArea outline="0" fieldPosition="0" axis="axisPage" dataOnly="0" field="3" labelOnly="1" type="button"/>
    </format>
    <format dxfId="5">
      <pivotArea outline="0" fieldPosition="0" dataOnly="0" labelOnly="1">
        <references count="1">
          <reference field="3" count="1">
            <x v="1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5" hier="0"/>
  </pageFields>
  <dataFields count="1">
    <dataField name="Dispensings per 1,000,000 Days Covered" fld="10" baseField="0" baseItem="0"/>
  </dataFields>
  <formats count="10">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Values" dataOnly="0" field="-2" labelOnly="1" type="button"/>
    </format>
    <format dxfId="5">
      <pivotArea outline="0" fieldPosition="0" dataOnly="0" labelOnly="1" type="topRight"/>
    </format>
    <format dxfId="5">
      <pivotArea outline="0" fieldPosition="0" axis="axisPage" dataOnly="0" field="3" labelOnly="1" type="button"/>
    </format>
    <format dxfId="5">
      <pivotArea outline="0" fieldPosition="0" dataOnly="0" labelOnly="1">
        <references count="1">
          <reference field="3" count="1">
            <x v="15"/>
          </reference>
        </references>
      </pivotArea>
    </format>
    <format dxfId="2">
      <pivotArea outline="0" fieldPosition="0" dataOnly="0" labelOnly="1" type="origin"/>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Days Supplied per User" fld="11" baseField="0" baseItem="0"/>
  </dataFields>
  <formats count="6">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2">
      <pivotArea outline="0" fieldPosition="0" dataOnly="0" labelOnly="1" type="origin"/>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Dispensings per User" fld="12" baseField="0" baseItem="0"/>
  </dataFields>
  <formats count="5">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0"/>
  </rowFields>
  <rowItems count="5">
    <i>
      <x/>
    </i>
    <i>
      <x v="1"/>
    </i>
    <i>
      <x v="2"/>
    </i>
    <i>
      <x v="3"/>
    </i>
    <i>
      <x v="4"/>
    </i>
  </rowItems>
  <colFields count="1">
    <field x="2"/>
  </colFields>
  <colItems count="3">
    <i>
      <x/>
    </i>
    <i>
      <x v="1"/>
    </i>
    <i>
      <x v="2"/>
    </i>
  </colItems>
  <pageFields count="1">
    <pageField fld="3" item="2" hier="0"/>
  </pageFields>
  <dataFields count="1">
    <dataField name="Days Supplied per Dispensing" fld="13" baseField="0" baseItem="0"/>
  </dataFields>
  <formats count="7">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2">
      <pivotArea outline="0" fieldPosition="0" dataOnly="0" labelOnly="1">
        <references count="1">
          <reference field="3" count="1">
            <x v="2"/>
          </reference>
        </references>
      </pivotArea>
    </format>
    <format dxfId="2">
      <pivotArea outline="0" fieldPosition="0" dataOnly="0" labelOnly="1" type="origi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9.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0" customWidth="1"/>
  </cols>
  <sheetData>
    <row r="1" ht="18">
      <c r="A1" s="31" t="s">
        <v>54</v>
      </c>
    </row>
    <row r="2" ht="14.25">
      <c r="A2" s="32"/>
    </row>
    <row r="3" ht="15">
      <c r="A3" s="33" t="s">
        <v>55</v>
      </c>
    </row>
    <row r="4" ht="9.75" customHeight="1">
      <c r="A4" s="34"/>
    </row>
    <row r="5" ht="28.5">
      <c r="A5" s="35" t="s">
        <v>56</v>
      </c>
    </row>
    <row r="6" ht="15" customHeight="1">
      <c r="A6" s="35" t="s">
        <v>57</v>
      </c>
    </row>
    <row r="7" ht="28.5">
      <c r="A7" s="36" t="s">
        <v>58</v>
      </c>
    </row>
    <row r="8" ht="42.75">
      <c r="A8" s="35" t="s">
        <v>59</v>
      </c>
    </row>
    <row r="9" ht="42.75">
      <c r="A9" s="35" t="s">
        <v>60</v>
      </c>
    </row>
    <row r="10" ht="28.5">
      <c r="A10" s="37" t="s">
        <v>61</v>
      </c>
    </row>
    <row r="11" ht="28.5">
      <c r="A11" s="34" t="s">
        <v>62</v>
      </c>
    </row>
    <row r="12" ht="14.25">
      <c r="A12" s="32"/>
    </row>
    <row r="13" ht="15">
      <c r="A13" s="38" t="s">
        <v>63</v>
      </c>
    </row>
    <row r="14" ht="9.75" customHeight="1">
      <c r="A14" s="39"/>
    </row>
    <row r="15" ht="114.75">
      <c r="A15" s="39" t="s">
        <v>64</v>
      </c>
    </row>
    <row r="16" ht="9.75" customHeight="1">
      <c r="A16" s="39"/>
    </row>
    <row r="17" ht="75" customHeight="1">
      <c r="A17" s="39" t="s">
        <v>65</v>
      </c>
    </row>
    <row r="18" ht="9.75" customHeight="1">
      <c r="A18" s="39"/>
    </row>
    <row r="19" ht="86.25">
      <c r="A19" s="39" t="s">
        <v>66</v>
      </c>
    </row>
    <row r="20" ht="9.75" customHeight="1">
      <c r="A20" s="39"/>
    </row>
    <row r="21" ht="72">
      <c r="A21" s="40" t="s">
        <v>67</v>
      </c>
    </row>
  </sheetData>
  <sheetProtection password="9108" sheet="1" objects="1" scenarios="1"/>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7030A0"/>
  </sheetPr>
  <dimension ref="A2:D12"/>
  <sheetViews>
    <sheetView showGridLines="0" view="pageLayout" workbookViewId="0" topLeftCell="A1">
      <selection activeCell="B10" sqref="B10"/>
    </sheetView>
  </sheetViews>
  <sheetFormatPr defaultColWidth="9.140625" defaultRowHeight="15"/>
  <cols>
    <col min="1" max="1" width="20.140625" style="0" bestFit="1" customWidth="1"/>
    <col min="2" max="2" width="22.28125" style="0" customWidth="1"/>
    <col min="3" max="3" width="23.140625" style="0" customWidth="1"/>
    <col min="4" max="4" width="24.421875" style="0" customWidth="1"/>
  </cols>
  <sheetData>
    <row r="1" ht="15" thickBot="1"/>
    <row r="2" spans="1:4" ht="14.25">
      <c r="A2" s="42" t="str">
        <f>CONCATENATE("Table 8. Dispensings per User of ",B4," by Year and Age Group among Females ages 15 to 44")</f>
        <v>Table 8. Dispensings per User of LISINOPRIL by Year and Age Group among Females ages 15 to 44</v>
      </c>
      <c r="B2" s="43"/>
      <c r="C2" s="43"/>
      <c r="D2" s="48"/>
    </row>
    <row r="3" spans="1:4" ht="15" thickBot="1">
      <c r="A3" s="8"/>
      <c r="B3" s="9"/>
      <c r="C3" s="3"/>
      <c r="D3" s="10"/>
    </row>
    <row r="4" spans="1:4" ht="30.75" customHeight="1">
      <c r="A4" s="86" t="s">
        <v>12</v>
      </c>
      <c r="B4" s="99" t="s">
        <v>7</v>
      </c>
      <c r="C4" s="45" t="s">
        <v>51</v>
      </c>
      <c r="D4" s="51"/>
    </row>
    <row r="5" spans="1:4" ht="14.25">
      <c r="A5" s="2"/>
      <c r="B5" s="5"/>
      <c r="C5" s="5"/>
      <c r="D5" s="12"/>
    </row>
    <row r="6" spans="1:4" ht="14.25">
      <c r="A6" s="59" t="s">
        <v>69</v>
      </c>
      <c r="B6" s="59" t="s">
        <v>1</v>
      </c>
      <c r="C6" s="60"/>
      <c r="D6" s="61"/>
    </row>
    <row r="7" spans="1:4" ht="14.25">
      <c r="A7" s="59" t="s">
        <v>0</v>
      </c>
      <c r="B7" s="58" t="s">
        <v>9</v>
      </c>
      <c r="C7" s="62" t="s">
        <v>10</v>
      </c>
      <c r="D7" s="63" t="s">
        <v>11</v>
      </c>
    </row>
    <row r="8" spans="1:4" ht="14.25">
      <c r="A8" s="58">
        <v>2007</v>
      </c>
      <c r="B8" s="90">
        <v>3.703252032520325</v>
      </c>
      <c r="C8" s="91">
        <v>3.292364990689013</v>
      </c>
      <c r="D8" s="92">
        <v>4.008159918791239</v>
      </c>
    </row>
    <row r="9" spans="1:4" ht="14.25">
      <c r="A9" s="64">
        <v>2008</v>
      </c>
      <c r="B9" s="93">
        <v>3.8919567827130854</v>
      </c>
      <c r="C9" s="13">
        <v>3.430379746835443</v>
      </c>
      <c r="D9" s="94">
        <v>4.231024500458942</v>
      </c>
    </row>
    <row r="10" spans="1:4" ht="14.25">
      <c r="A10" s="64">
        <v>2009</v>
      </c>
      <c r="B10" s="93">
        <v>3.8486916951080774</v>
      </c>
      <c r="C10" s="13">
        <v>3.411483253588517</v>
      </c>
      <c r="D10" s="94">
        <v>4.07506794507815</v>
      </c>
    </row>
    <row r="11" spans="1:4" ht="14.25">
      <c r="A11" s="64">
        <v>2010</v>
      </c>
      <c r="B11" s="93">
        <v>4.067796610169491</v>
      </c>
      <c r="C11" s="13">
        <v>3.542747358309318</v>
      </c>
      <c r="D11" s="94">
        <v>4.068536247434709</v>
      </c>
    </row>
    <row r="12" spans="1:4" ht="14.25">
      <c r="A12" s="65">
        <v>2011</v>
      </c>
      <c r="B12" s="95">
        <v>3.8175</v>
      </c>
      <c r="C12" s="96">
        <v>3.321029082774049</v>
      </c>
      <c r="D12" s="97">
        <v>3.7784750510722107</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tint="-0.3499799966812134"/>
  </sheetPr>
  <dimension ref="A2:D12"/>
  <sheetViews>
    <sheetView showGridLines="0" view="pageLayout" workbookViewId="0" topLeftCell="A1">
      <selection activeCell="B11" sqref="B11"/>
    </sheetView>
  </sheetViews>
  <sheetFormatPr defaultColWidth="9.140625" defaultRowHeight="15"/>
  <cols>
    <col min="1" max="1" width="20.7109375" style="0" customWidth="1"/>
    <col min="2" max="2" width="22.28125" style="0" customWidth="1"/>
    <col min="3" max="3" width="23.140625" style="0" customWidth="1"/>
    <col min="4" max="4" width="22.421875" style="0" customWidth="1"/>
  </cols>
  <sheetData>
    <row r="1" ht="15" thickBot="1"/>
    <row r="2" spans="1:4" ht="30" customHeight="1">
      <c r="A2" s="42" t="str">
        <f>CONCATENATE("Table 9. Days Supplied per Dispensing of ",B4," by Year and Age Group among Females ages 15 to 44")</f>
        <v>Table 9. Days Supplied per Dispensing of LISINOPRIL/DIETARY SUP.CMB10 by Year and Age Group among Females ages 15 to 44</v>
      </c>
      <c r="B2" s="43"/>
      <c r="C2" s="43"/>
      <c r="D2" s="48"/>
    </row>
    <row r="3" spans="1:4" ht="15" thickBot="1">
      <c r="A3" s="8"/>
      <c r="B3" s="9"/>
      <c r="C3" s="3"/>
      <c r="D3" s="10"/>
    </row>
    <row r="4" spans="1:4" ht="28.5">
      <c r="A4" s="86" t="s">
        <v>12</v>
      </c>
      <c r="B4" s="76" t="s">
        <v>8</v>
      </c>
      <c r="C4" s="45" t="s">
        <v>51</v>
      </c>
      <c r="D4" s="51"/>
    </row>
    <row r="5" spans="1:4" ht="14.25">
      <c r="A5" s="2"/>
      <c r="B5" s="5"/>
      <c r="C5" s="5"/>
      <c r="D5" s="12"/>
    </row>
    <row r="6" spans="1:4" ht="28.5">
      <c r="A6" s="104" t="s">
        <v>70</v>
      </c>
      <c r="B6" s="59" t="s">
        <v>1</v>
      </c>
      <c r="C6" s="60"/>
      <c r="D6" s="61"/>
    </row>
    <row r="7" spans="1:4" ht="14.25">
      <c r="A7" s="59" t="s">
        <v>0</v>
      </c>
      <c r="B7" s="58" t="s">
        <v>9</v>
      </c>
      <c r="C7" s="62" t="s">
        <v>10</v>
      </c>
      <c r="D7" s="63" t="s">
        <v>11</v>
      </c>
    </row>
    <row r="8" spans="1:4" ht="14.25">
      <c r="A8" s="58">
        <v>2007</v>
      </c>
      <c r="B8" s="90" t="s">
        <v>18</v>
      </c>
      <c r="C8" s="91" t="s">
        <v>18</v>
      </c>
      <c r="D8" s="92" t="s">
        <v>18</v>
      </c>
    </row>
    <row r="9" spans="1:4" ht="14.25">
      <c r="A9" s="64">
        <v>2008</v>
      </c>
      <c r="B9" s="93" t="s">
        <v>18</v>
      </c>
      <c r="C9" s="13" t="s">
        <v>18</v>
      </c>
      <c r="D9" s="94">
        <v>30</v>
      </c>
    </row>
    <row r="10" spans="1:4" ht="14.25">
      <c r="A10" s="64">
        <v>2009</v>
      </c>
      <c r="B10" s="93" t="s">
        <v>18</v>
      </c>
      <c r="C10" s="13" t="s">
        <v>18</v>
      </c>
      <c r="D10" s="94">
        <v>30</v>
      </c>
    </row>
    <row r="11" spans="1:4" ht="14.25">
      <c r="A11" s="64">
        <v>2010</v>
      </c>
      <c r="B11" s="93" t="s">
        <v>18</v>
      </c>
      <c r="C11" s="13" t="s">
        <v>18</v>
      </c>
      <c r="D11" s="94" t="s">
        <v>18</v>
      </c>
    </row>
    <row r="12" spans="1:4" ht="14.25">
      <c r="A12" s="65">
        <v>2011</v>
      </c>
      <c r="B12" s="95" t="s">
        <v>18</v>
      </c>
      <c r="C12" s="96" t="s">
        <v>18</v>
      </c>
      <c r="D12" s="97" t="s">
        <v>18</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5"/>
  <sheetViews>
    <sheetView showGridLines="0" view="pageLayout" workbookViewId="0" topLeftCell="A1">
      <selection activeCell="B1" sqref="B1"/>
    </sheetView>
  </sheetViews>
  <sheetFormatPr defaultColWidth="9.140625" defaultRowHeight="21" customHeight="1"/>
  <cols>
    <col min="1" max="1" width="16.00390625" style="14" customWidth="1"/>
    <col min="2" max="2" width="80.421875" style="0" customWidth="1"/>
    <col min="3" max="3" width="5.00390625" style="0" customWidth="1"/>
    <col min="4" max="4" width="28.421875" style="0" customWidth="1"/>
  </cols>
  <sheetData>
    <row r="1" spans="1:8" ht="77.25" customHeight="1">
      <c r="A1" s="16" t="s">
        <v>23</v>
      </c>
      <c r="B1" s="17" t="s">
        <v>48</v>
      </c>
      <c r="C1" s="18"/>
      <c r="E1" s="18"/>
      <c r="F1" s="18"/>
      <c r="G1" s="18"/>
      <c r="H1" s="18"/>
    </row>
    <row r="2" spans="1:2" ht="72">
      <c r="A2" s="19" t="s">
        <v>24</v>
      </c>
      <c r="B2" s="20" t="s">
        <v>50</v>
      </c>
    </row>
    <row r="3" spans="1:3" ht="14.25">
      <c r="A3" s="21" t="s">
        <v>25</v>
      </c>
      <c r="B3" s="41" t="s">
        <v>49</v>
      </c>
      <c r="C3" s="18"/>
    </row>
    <row r="4" spans="1:2" ht="28.5">
      <c r="A4" s="19" t="s">
        <v>26</v>
      </c>
      <c r="B4" s="20" t="s">
        <v>27</v>
      </c>
    </row>
    <row r="5" spans="1:4" ht="31.5" customHeight="1">
      <c r="A5" s="19" t="s">
        <v>28</v>
      </c>
      <c r="B5" s="20" t="s">
        <v>41</v>
      </c>
      <c r="D5" s="18"/>
    </row>
    <row r="6" spans="1:4" ht="28.5">
      <c r="A6" s="19" t="s">
        <v>40</v>
      </c>
      <c r="B6" s="20" t="s">
        <v>42</v>
      </c>
      <c r="D6" s="18"/>
    </row>
    <row r="7" spans="1:8" ht="28.5">
      <c r="A7" s="19" t="s">
        <v>29</v>
      </c>
      <c r="B7" s="20" t="s">
        <v>30</v>
      </c>
      <c r="D7" s="18"/>
      <c r="E7" s="22"/>
      <c r="F7" s="22"/>
      <c r="G7" s="22"/>
      <c r="H7" s="22"/>
    </row>
    <row r="8" spans="1:8" ht="28.5">
      <c r="A8" s="19" t="s">
        <v>43</v>
      </c>
      <c r="B8" s="20" t="s">
        <v>44</v>
      </c>
      <c r="E8" s="22"/>
      <c r="F8" s="22"/>
      <c r="G8" s="22"/>
      <c r="H8" s="22"/>
    </row>
    <row r="9" spans="1:8" ht="28.5">
      <c r="A9" s="19" t="s">
        <v>45</v>
      </c>
      <c r="B9" s="20" t="s">
        <v>46</v>
      </c>
      <c r="E9" s="22"/>
      <c r="F9" s="22"/>
      <c r="G9" s="22"/>
      <c r="H9" s="22"/>
    </row>
    <row r="10" spans="1:2" ht="28.5">
      <c r="A10" s="19" t="s">
        <v>31</v>
      </c>
      <c r="B10" s="20" t="s">
        <v>32</v>
      </c>
    </row>
    <row r="11" spans="1:2" ht="28.5">
      <c r="A11" s="19" t="s">
        <v>33</v>
      </c>
      <c r="B11" s="20" t="s">
        <v>34</v>
      </c>
    </row>
    <row r="12" spans="1:2" ht="28.5">
      <c r="A12" s="19" t="s">
        <v>35</v>
      </c>
      <c r="B12" s="20" t="s">
        <v>36</v>
      </c>
    </row>
    <row r="13" spans="1:2" ht="84" customHeight="1">
      <c r="A13" s="23" t="s">
        <v>37</v>
      </c>
      <c r="B13" s="24" t="s">
        <v>47</v>
      </c>
    </row>
    <row r="14" spans="1:2" ht="276" customHeight="1">
      <c r="A14" s="25"/>
      <c r="B14" s="26" t="s">
        <v>53</v>
      </c>
    </row>
    <row r="15" spans="1:2" ht="33.75" customHeight="1">
      <c r="A15" s="27" t="s">
        <v>38</v>
      </c>
      <c r="B15" s="20" t="s">
        <v>39</v>
      </c>
    </row>
  </sheetData>
  <sheetProtection password="9108" sheet="1" objects="1" scenarios="1" pivotTables="0"/>
  <printOptions/>
  <pageMargins left="0.34375"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2:E12"/>
  <sheetViews>
    <sheetView showGridLines="0" view="pageLayout" workbookViewId="0" topLeftCell="A1">
      <selection activeCell="B12" sqref="B12"/>
    </sheetView>
  </sheetViews>
  <sheetFormatPr defaultColWidth="9.140625" defaultRowHeight="15"/>
  <cols>
    <col min="1" max="1" width="13.7109375" style="0" bestFit="1" customWidth="1"/>
    <col min="2" max="2" width="17.28125" style="0" customWidth="1"/>
    <col min="3" max="3" width="17.57421875" style="0" customWidth="1"/>
    <col min="4" max="4" width="20.28125" style="0" customWidth="1"/>
    <col min="5" max="5" width="20.7109375" style="0" customWidth="1"/>
  </cols>
  <sheetData>
    <row r="1" ht="15" thickBot="1"/>
    <row r="2" spans="1:5" ht="29.25" customHeight="1">
      <c r="A2" s="42" t="str">
        <f>CONCATENATE("Table 1. Number of ",B4," Users, Dispensings, and Days Supplied and Total Enrollment by Year among Females ages 15 to 44")</f>
        <v>Table 1. Number of MYCOPHENOLATE MOFETIL Users, Dispensings, and Days Supplied and Total Enrollment by Year among Females ages 15 to 44</v>
      </c>
      <c r="B2" s="43"/>
      <c r="C2" s="43"/>
      <c r="D2" s="43"/>
      <c r="E2" s="44"/>
    </row>
    <row r="3" spans="1:5" ht="15" thickBot="1">
      <c r="A3" s="8"/>
      <c r="B3" s="9"/>
      <c r="C3" s="3"/>
      <c r="D3" s="3"/>
      <c r="E3" s="4"/>
    </row>
    <row r="4" spans="1:5" ht="28.5">
      <c r="A4" s="75" t="s">
        <v>12</v>
      </c>
      <c r="B4" s="76" t="s">
        <v>4</v>
      </c>
      <c r="C4" s="45" t="s">
        <v>51</v>
      </c>
      <c r="D4" s="46"/>
      <c r="E4" s="47"/>
    </row>
    <row r="5" spans="1:5" ht="14.25">
      <c r="A5" s="2"/>
      <c r="B5" s="5"/>
      <c r="C5" s="5"/>
      <c r="D5" s="5"/>
      <c r="E5" s="6"/>
    </row>
    <row r="6" spans="1:5" ht="14.25">
      <c r="A6" s="58"/>
      <c r="B6" s="59" t="s">
        <v>14</v>
      </c>
      <c r="C6" s="60"/>
      <c r="D6" s="60"/>
      <c r="E6" s="61"/>
    </row>
    <row r="7" spans="1:5" ht="14.25">
      <c r="A7" s="59" t="s">
        <v>0</v>
      </c>
      <c r="B7" s="77" t="s">
        <v>13</v>
      </c>
      <c r="C7" s="78" t="s">
        <v>15</v>
      </c>
      <c r="D7" s="78" t="s">
        <v>16</v>
      </c>
      <c r="E7" s="79" t="s">
        <v>17</v>
      </c>
    </row>
    <row r="8" spans="1:5" ht="14.25">
      <c r="A8" s="58">
        <v>2007</v>
      </c>
      <c r="B8" s="67">
        <v>3014</v>
      </c>
      <c r="C8" s="68">
        <v>14133</v>
      </c>
      <c r="D8" s="68">
        <v>531890</v>
      </c>
      <c r="E8" s="69">
        <v>6065252</v>
      </c>
    </row>
    <row r="9" spans="1:5" ht="14.25">
      <c r="A9" s="64">
        <v>2008</v>
      </c>
      <c r="B9" s="70">
        <v>5321</v>
      </c>
      <c r="C9" s="1">
        <v>26909</v>
      </c>
      <c r="D9" s="1">
        <v>988245</v>
      </c>
      <c r="E9" s="71">
        <v>12625097</v>
      </c>
    </row>
    <row r="10" spans="1:5" ht="14.25">
      <c r="A10" s="64">
        <v>2009</v>
      </c>
      <c r="B10" s="70">
        <v>5268</v>
      </c>
      <c r="C10" s="1">
        <v>26081</v>
      </c>
      <c r="D10" s="1">
        <v>957685</v>
      </c>
      <c r="E10" s="71">
        <v>11842094</v>
      </c>
    </row>
    <row r="11" spans="1:5" ht="14.25">
      <c r="A11" s="64">
        <v>2010</v>
      </c>
      <c r="B11" s="70">
        <v>5188</v>
      </c>
      <c r="C11" s="1">
        <v>25527</v>
      </c>
      <c r="D11" s="1">
        <v>955130</v>
      </c>
      <c r="E11" s="71">
        <v>11371206</v>
      </c>
    </row>
    <row r="12" spans="1:5" ht="14.25">
      <c r="A12" s="65">
        <v>2011</v>
      </c>
      <c r="B12" s="72">
        <v>4635</v>
      </c>
      <c r="C12" s="73">
        <v>20829</v>
      </c>
      <c r="D12" s="73">
        <v>759458</v>
      </c>
      <c r="E12" s="74">
        <v>10321211</v>
      </c>
    </row>
  </sheetData>
  <sheetProtection password="9108" sheet="1" objects="1" scenarios="1" pivotTables="0"/>
  <mergeCells count="2">
    <mergeCell ref="A2:E2"/>
    <mergeCell ref="C4:E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C13"/>
  <sheetViews>
    <sheetView showGridLines="0" view="pageLayout" workbookViewId="0" topLeftCell="A1">
      <selection activeCell="B9" sqref="B9"/>
    </sheetView>
  </sheetViews>
  <sheetFormatPr defaultColWidth="9.140625" defaultRowHeight="15"/>
  <cols>
    <col min="1" max="1" width="13.7109375" style="0" bestFit="1" customWidth="1"/>
    <col min="2" max="2" width="32.7109375" style="0" customWidth="1"/>
    <col min="3" max="3" width="42.00390625" style="0" customWidth="1"/>
  </cols>
  <sheetData>
    <row r="1" ht="15" thickBot="1"/>
    <row r="2" spans="1:3" ht="29.25" customHeight="1">
      <c r="A2" s="42" t="str">
        <f>CONCATENATE("Table 2. Prevalence Rates (Number of ",B4," Users per 1,000 Enrollees and Number of ",B4," Dispensings per 1,000,000 Days Covered) by Year among Females ages 15 to 44")</f>
        <v>Table 2. Prevalence Rates (Number of WARFARIN SODIUM Users per 1,000 Enrollees and Number of WARFARIN SODIUM Dispensings per 1,000,000 Days Covered) by Year among Females ages 15 to 44</v>
      </c>
      <c r="B2" s="43"/>
      <c r="C2" s="48"/>
    </row>
    <row r="3" spans="1:3" ht="15" thickBot="1">
      <c r="A3" s="8"/>
      <c r="B3" s="9"/>
      <c r="C3" s="10"/>
    </row>
    <row r="4" spans="1:3" ht="31.5" customHeight="1">
      <c r="A4" s="86" t="s">
        <v>12</v>
      </c>
      <c r="B4" s="66" t="s">
        <v>2</v>
      </c>
      <c r="C4" s="11" t="s">
        <v>51</v>
      </c>
    </row>
    <row r="5" spans="1:3" ht="14.25">
      <c r="A5" s="2"/>
      <c r="B5" s="5"/>
      <c r="C5" s="12"/>
    </row>
    <row r="6" spans="1:3" ht="14.25">
      <c r="A6" s="87"/>
      <c r="B6" s="88" t="s">
        <v>14</v>
      </c>
      <c r="C6" s="89"/>
    </row>
    <row r="7" spans="1:3" ht="14.25">
      <c r="A7" s="59" t="s">
        <v>0</v>
      </c>
      <c r="B7" s="58" t="s">
        <v>19</v>
      </c>
      <c r="C7" s="63" t="s">
        <v>20</v>
      </c>
    </row>
    <row r="8" spans="1:3" ht="14.25">
      <c r="A8" s="58">
        <v>2007</v>
      </c>
      <c r="B8" s="80">
        <v>1.9610067314597976</v>
      </c>
      <c r="C8" s="83">
        <v>42.47608552832421</v>
      </c>
    </row>
    <row r="9" spans="1:3" ht="14.25">
      <c r="A9" s="64">
        <v>2008</v>
      </c>
      <c r="B9" s="81">
        <v>1.7179273949340745</v>
      </c>
      <c r="C9" s="84">
        <v>41.11325432903828</v>
      </c>
    </row>
    <row r="10" spans="1:3" ht="14.25">
      <c r="A10" s="64">
        <v>2009</v>
      </c>
      <c r="B10" s="81">
        <v>1.7195438576994913</v>
      </c>
      <c r="C10" s="84">
        <v>36.45460062416657</v>
      </c>
    </row>
    <row r="11" spans="1:3" ht="14.25">
      <c r="A11" s="64">
        <v>2010</v>
      </c>
      <c r="B11" s="81">
        <v>1.6788017031790647</v>
      </c>
      <c r="C11" s="84">
        <v>34.65140561151029</v>
      </c>
    </row>
    <row r="12" spans="1:3" ht="14.25">
      <c r="A12" s="65">
        <v>2011</v>
      </c>
      <c r="B12" s="82">
        <v>1.5666766235086174</v>
      </c>
      <c r="C12" s="85">
        <v>41.95835191610325</v>
      </c>
    </row>
    <row r="13" spans="2:3" ht="14.25">
      <c r="B13" s="7"/>
      <c r="C13" s="7"/>
    </row>
  </sheetData>
  <sheetProtection password="9108" sheet="1" objects="1" scenarios="1" pivotTables="0"/>
  <mergeCells count="1">
    <mergeCell ref="A2:C2"/>
  </mergeCells>
  <printOptions/>
  <pageMargins left="0.7" right="0.7" top="0.9270833333333334" bottom="0.75" header="0.3" footer="0.3"/>
  <pageSetup horizontalDpi="1200" verticalDpi="12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2"/>
  <sheetViews>
    <sheetView showGridLines="0" view="pageLayout" workbookViewId="0" topLeftCell="A1">
      <selection activeCell="C9" sqref="C9"/>
    </sheetView>
  </sheetViews>
  <sheetFormatPr defaultColWidth="9.140625" defaultRowHeight="15"/>
  <cols>
    <col min="1" max="1" width="13.7109375" style="0" bestFit="1" customWidth="1"/>
    <col min="2" max="3" width="24.28125" style="0" customWidth="1"/>
    <col min="4" max="4" width="26.28125" style="0" customWidth="1"/>
  </cols>
  <sheetData>
    <row r="1" ht="15" thickBot="1"/>
    <row r="2" spans="1:4" ht="29.25" customHeight="1">
      <c r="A2" s="49" t="str">
        <f>CONCATENATE("Table 3. Days per User, Dispensings per User, and Days Supplied per Dispensing of ",B4," by Year among Females ages 15 to 44")</f>
        <v>Table 3. Days per User, Dispensings per User, and Days Supplied per Dispensing of METHOTREXATE by Year among Females ages 15 to 44</v>
      </c>
      <c r="B2" s="43"/>
      <c r="C2" s="43"/>
      <c r="D2" s="48"/>
    </row>
    <row r="3" spans="1:4" ht="15" thickBot="1">
      <c r="A3" s="29"/>
      <c r="B3" s="9"/>
      <c r="C3" s="9"/>
      <c r="D3" s="30"/>
    </row>
    <row r="4" spans="1:4" ht="31.5" customHeight="1">
      <c r="A4" s="98" t="s">
        <v>12</v>
      </c>
      <c r="B4" s="66" t="s">
        <v>5</v>
      </c>
      <c r="C4" s="50" t="s">
        <v>51</v>
      </c>
      <c r="D4" s="51"/>
    </row>
    <row r="5" spans="1:4" ht="14.25">
      <c r="A5" s="28"/>
      <c r="B5" s="5"/>
      <c r="C5" s="5"/>
      <c r="D5" s="12"/>
    </row>
    <row r="6" spans="1:4" ht="14.25">
      <c r="A6" s="58"/>
      <c r="B6" s="59" t="s">
        <v>14</v>
      </c>
      <c r="C6" s="60"/>
      <c r="D6" s="61"/>
    </row>
    <row r="7" spans="1:4" ht="14.25">
      <c r="A7" s="59" t="s">
        <v>0</v>
      </c>
      <c r="B7" s="58" t="s">
        <v>21</v>
      </c>
      <c r="C7" s="62" t="s">
        <v>22</v>
      </c>
      <c r="D7" s="63" t="s">
        <v>52</v>
      </c>
    </row>
    <row r="8" spans="1:4" ht="14.25">
      <c r="A8" s="58">
        <v>2007</v>
      </c>
      <c r="B8" s="90">
        <v>44</v>
      </c>
      <c r="C8" s="91">
        <v>1.5</v>
      </c>
      <c r="D8" s="92">
        <v>29.333333333333332</v>
      </c>
    </row>
    <row r="9" spans="1:4" ht="14.25">
      <c r="A9" s="64">
        <v>2008</v>
      </c>
      <c r="B9" s="93">
        <v>101.5</v>
      </c>
      <c r="C9" s="13">
        <v>3.5</v>
      </c>
      <c r="D9" s="94">
        <v>29</v>
      </c>
    </row>
    <row r="10" spans="1:4" ht="14.25">
      <c r="A10" s="64">
        <v>2009</v>
      </c>
      <c r="B10" s="93">
        <v>113.33333333333333</v>
      </c>
      <c r="C10" s="13">
        <v>4</v>
      </c>
      <c r="D10" s="94">
        <v>28.333333333333332</v>
      </c>
    </row>
    <row r="11" spans="1:4" ht="14.25">
      <c r="A11" s="64">
        <v>2010</v>
      </c>
      <c r="B11" s="93" t="s">
        <v>18</v>
      </c>
      <c r="C11" s="13" t="s">
        <v>18</v>
      </c>
      <c r="D11" s="94" t="s">
        <v>18</v>
      </c>
    </row>
    <row r="12" spans="1:4" ht="14.25">
      <c r="A12" s="65">
        <v>2011</v>
      </c>
      <c r="B12" s="95">
        <v>30.5</v>
      </c>
      <c r="C12" s="96">
        <v>1.5</v>
      </c>
      <c r="D12" s="97">
        <v>20.333333333333332</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FF00"/>
  </sheetPr>
  <dimension ref="A2:D12"/>
  <sheetViews>
    <sheetView showGridLines="0" view="pageLayout" workbookViewId="0" topLeftCell="A1">
      <selection activeCell="C12" sqref="C12"/>
    </sheetView>
  </sheetViews>
  <sheetFormatPr defaultColWidth="9.140625" defaultRowHeight="15"/>
  <cols>
    <col min="1" max="1" width="13.7109375" style="0" bestFit="1" customWidth="1"/>
    <col min="2" max="2" width="22.28125" style="0" customWidth="1"/>
    <col min="3" max="4" width="21.8515625" style="0" customWidth="1"/>
  </cols>
  <sheetData>
    <row r="1" ht="15" thickBot="1"/>
    <row r="2" spans="1:4" ht="14.25">
      <c r="A2" s="42" t="str">
        <f>CONCATENATE("Table 4. Number of ",B4," Users Year and Age Group among Females ages 15 to 44")</f>
        <v>Table 4. Number of LISINOPRIL Users Year and Age Group among Females ages 15 to 44</v>
      </c>
      <c r="B2" s="43"/>
      <c r="C2" s="43"/>
      <c r="D2" s="48"/>
    </row>
    <row r="3" spans="1:4" ht="15" thickBot="1">
      <c r="A3" s="8"/>
      <c r="B3" s="9"/>
      <c r="C3" s="3"/>
      <c r="D3" s="10"/>
    </row>
    <row r="4" spans="1:4" ht="29.25" customHeight="1">
      <c r="A4" s="86" t="s">
        <v>12</v>
      </c>
      <c r="B4" s="99" t="s">
        <v>7</v>
      </c>
      <c r="C4" s="45" t="s">
        <v>51</v>
      </c>
      <c r="D4" s="51"/>
    </row>
    <row r="5" spans="1:4" ht="14.25">
      <c r="A5" s="2"/>
      <c r="B5" s="5"/>
      <c r="C5" s="5"/>
      <c r="D5" s="12"/>
    </row>
    <row r="6" spans="1:4" ht="14.25">
      <c r="A6" s="88" t="s">
        <v>13</v>
      </c>
      <c r="B6" s="88" t="s">
        <v>1</v>
      </c>
      <c r="C6" s="60"/>
      <c r="D6" s="89"/>
    </row>
    <row r="7" spans="1:4" ht="14.25">
      <c r="A7" s="59" t="s">
        <v>0</v>
      </c>
      <c r="B7" s="58" t="s">
        <v>9</v>
      </c>
      <c r="C7" s="62" t="s">
        <v>10</v>
      </c>
      <c r="D7" s="63" t="s">
        <v>11</v>
      </c>
    </row>
    <row r="8" spans="1:4" ht="14.25">
      <c r="A8" s="58">
        <v>2007</v>
      </c>
      <c r="B8" s="67">
        <v>492</v>
      </c>
      <c r="C8" s="68">
        <v>537</v>
      </c>
      <c r="D8" s="69">
        <v>51226</v>
      </c>
    </row>
    <row r="9" spans="1:4" ht="14.25">
      <c r="A9" s="64">
        <v>2008</v>
      </c>
      <c r="B9" s="70">
        <v>833</v>
      </c>
      <c r="C9" s="1">
        <v>1027</v>
      </c>
      <c r="D9" s="71">
        <v>99141</v>
      </c>
    </row>
    <row r="10" spans="1:4" ht="14.25">
      <c r="A10" s="64">
        <v>2009</v>
      </c>
      <c r="B10" s="70">
        <v>879</v>
      </c>
      <c r="C10" s="1">
        <v>1045</v>
      </c>
      <c r="D10" s="71">
        <v>98977</v>
      </c>
    </row>
    <row r="11" spans="1:4" ht="14.25">
      <c r="A11" s="64">
        <v>2010</v>
      </c>
      <c r="B11" s="70">
        <v>885</v>
      </c>
      <c r="C11" s="1">
        <v>1041</v>
      </c>
      <c r="D11" s="71">
        <v>95993</v>
      </c>
    </row>
    <row r="12" spans="1:4" ht="14.25">
      <c r="A12" s="65">
        <v>2011</v>
      </c>
      <c r="B12" s="72">
        <v>800</v>
      </c>
      <c r="C12" s="73">
        <v>894</v>
      </c>
      <c r="D12" s="74">
        <v>81747</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D13"/>
  <sheetViews>
    <sheetView showGridLines="0" view="pageLayout" workbookViewId="0" topLeftCell="A1">
      <selection activeCell="C10" sqref="C10"/>
    </sheetView>
  </sheetViews>
  <sheetFormatPr defaultColWidth="9.140625" defaultRowHeight="15"/>
  <cols>
    <col min="1" max="1" width="23.8515625" style="0" customWidth="1"/>
    <col min="2" max="2" width="23.7109375" style="0" customWidth="1"/>
    <col min="3" max="3" width="21.8515625" style="0" customWidth="1"/>
    <col min="4" max="4" width="20.7109375" style="0" customWidth="1"/>
  </cols>
  <sheetData>
    <row r="1" ht="15" thickBot="1"/>
    <row r="2" spans="1:4" ht="29.25" customHeight="1">
      <c r="A2" s="42" t="str">
        <f>CONCATENATE("Table 5. Prevalence Rates (Number of ",B4," Users per 1,000 Enrollees) by Year and Age Group among Females ages 15 to 44")</f>
        <v>Table 5. Prevalence Rates (Number of METHOTREXATE SODIUM Users per 1,000 Enrollees) by Year and Age Group among Females ages 15 to 44</v>
      </c>
      <c r="B2" s="56"/>
      <c r="C2" s="56"/>
      <c r="D2" s="57"/>
    </row>
    <row r="3" spans="1:4" ht="15" thickBot="1">
      <c r="A3" s="8"/>
      <c r="B3" s="9"/>
      <c r="C3" s="52"/>
      <c r="D3" s="53"/>
    </row>
    <row r="4" spans="1:4" ht="29.25" customHeight="1">
      <c r="A4" s="86" t="s">
        <v>12</v>
      </c>
      <c r="B4" s="66" t="s">
        <v>6</v>
      </c>
      <c r="C4" s="45" t="s">
        <v>51</v>
      </c>
      <c r="D4" s="51"/>
    </row>
    <row r="5" spans="1:4" ht="14.25">
      <c r="A5" s="2"/>
      <c r="B5" s="5"/>
      <c r="C5" s="54"/>
      <c r="D5" s="55"/>
    </row>
    <row r="6" spans="1:4" ht="14.25">
      <c r="A6" s="88" t="s">
        <v>19</v>
      </c>
      <c r="B6" s="59" t="s">
        <v>1</v>
      </c>
      <c r="C6" s="60"/>
      <c r="D6" s="89"/>
    </row>
    <row r="7" spans="1:4" ht="14.25">
      <c r="A7" s="59" t="s">
        <v>0</v>
      </c>
      <c r="B7" s="58" t="s">
        <v>9</v>
      </c>
      <c r="C7" s="62" t="s">
        <v>10</v>
      </c>
      <c r="D7" s="63" t="s">
        <v>11</v>
      </c>
    </row>
    <row r="8" spans="1:4" ht="14.25">
      <c r="A8" s="58">
        <v>2007</v>
      </c>
      <c r="B8" s="80">
        <v>0.47802430941600466</v>
      </c>
      <c r="C8" s="100">
        <v>0.570811008280565</v>
      </c>
      <c r="D8" s="83">
        <v>1.8064831514476059</v>
      </c>
    </row>
    <row r="9" spans="1:4" ht="14.25">
      <c r="A9" s="64">
        <v>2008</v>
      </c>
      <c r="B9" s="81">
        <v>0.4797672215455407</v>
      </c>
      <c r="C9" s="7">
        <v>0.4969668959376302</v>
      </c>
      <c r="D9" s="84">
        <v>1.6661849431376738</v>
      </c>
    </row>
    <row r="10" spans="1:4" ht="14.25">
      <c r="A10" s="64">
        <v>2009</v>
      </c>
      <c r="B10" s="81">
        <v>0.5519550145868686</v>
      </c>
      <c r="C10" s="7">
        <v>0.5867524539219987</v>
      </c>
      <c r="D10" s="84">
        <v>1.7837413550476036</v>
      </c>
    </row>
    <row r="11" spans="1:4" ht="14.25">
      <c r="A11" s="64">
        <v>2010</v>
      </c>
      <c r="B11" s="81">
        <v>0.5472593192819716</v>
      </c>
      <c r="C11" s="7">
        <v>0.5950857190889745</v>
      </c>
      <c r="D11" s="84">
        <v>1.8225060218798486</v>
      </c>
    </row>
    <row r="12" spans="1:4" ht="14.25">
      <c r="A12" s="65">
        <v>2011</v>
      </c>
      <c r="B12" s="82">
        <v>0.5489774868083438</v>
      </c>
      <c r="C12" s="101">
        <v>0.5192572830310301</v>
      </c>
      <c r="D12" s="85">
        <v>1.74991413260268</v>
      </c>
    </row>
    <row r="13" spans="2:3" ht="14.25">
      <c r="B13" s="7"/>
      <c r="C13" s="7"/>
    </row>
  </sheetData>
  <sheetProtection password="9108" sheet="1" objects="1" scenarios="1" pivotTables="0"/>
  <mergeCells count="4">
    <mergeCell ref="C3:D3"/>
    <mergeCell ref="C4:D4"/>
    <mergeCell ref="C5:D5"/>
    <mergeCell ref="A2:D2"/>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D13"/>
  <sheetViews>
    <sheetView showGridLines="0" view="pageLayout" workbookViewId="0" topLeftCell="A1">
      <selection activeCell="C10" sqref="C10"/>
    </sheetView>
  </sheetViews>
  <sheetFormatPr defaultColWidth="9.140625" defaultRowHeight="15"/>
  <cols>
    <col min="1" max="1" width="21.7109375" style="0" customWidth="1"/>
    <col min="2" max="2" width="26.140625" style="0" customWidth="1"/>
    <col min="3" max="3" width="22.28125" style="0" customWidth="1"/>
    <col min="4" max="4" width="19.7109375" style="0" customWidth="1"/>
  </cols>
  <sheetData>
    <row r="1" ht="15" thickBot="1"/>
    <row r="2" spans="1:4" ht="29.25" customHeight="1">
      <c r="A2" s="42" t="str">
        <f>CONCATENATE("Table 6. Prevalence Rates (Number of ",B4," Dispensings per 1,000,000 Days Covered) by Year and Age Group among Females ages 15 to 44")</f>
        <v>Table 6. Prevalence Rates (Number of VALPROIC ACID Dispensings per 1,000,000 Days Covered) by Year and Age Group among Females ages 15 to 44</v>
      </c>
      <c r="B2" s="43"/>
      <c r="C2" s="43"/>
      <c r="D2" s="57"/>
    </row>
    <row r="3" spans="1:4" ht="15" thickBot="1">
      <c r="A3" s="8"/>
      <c r="B3" s="15"/>
      <c r="C3" s="52"/>
      <c r="D3" s="53"/>
    </row>
    <row r="4" spans="1:4" ht="29.25" customHeight="1">
      <c r="A4" s="86" t="s">
        <v>12</v>
      </c>
      <c r="B4" s="102" t="s">
        <v>3</v>
      </c>
      <c r="C4" s="45" t="s">
        <v>51</v>
      </c>
      <c r="D4" s="51"/>
    </row>
    <row r="5" spans="1:4" ht="14.25">
      <c r="A5" s="2"/>
      <c r="B5" s="5"/>
      <c r="C5" s="54"/>
      <c r="D5" s="55"/>
    </row>
    <row r="6" spans="1:4" ht="28.5">
      <c r="A6" s="103" t="s">
        <v>20</v>
      </c>
      <c r="B6" s="59" t="s">
        <v>1</v>
      </c>
      <c r="C6" s="60"/>
      <c r="D6" s="89"/>
    </row>
    <row r="7" spans="1:4" ht="14.25">
      <c r="A7" s="59" t="s">
        <v>0</v>
      </c>
      <c r="B7" s="58" t="s">
        <v>9</v>
      </c>
      <c r="C7" s="62" t="s">
        <v>10</v>
      </c>
      <c r="D7" s="63" t="s">
        <v>11</v>
      </c>
    </row>
    <row r="8" spans="1:4" ht="14.25">
      <c r="A8" s="58">
        <v>2007</v>
      </c>
      <c r="B8" s="80">
        <v>1.1160260332851337</v>
      </c>
      <c r="C8" s="100">
        <v>2.0151345741797635</v>
      </c>
      <c r="D8" s="83">
        <v>3.9168821602693966</v>
      </c>
    </row>
    <row r="9" spans="1:4" ht="14.25">
      <c r="A9" s="64">
        <v>2008</v>
      </c>
      <c r="B9" s="81">
        <v>0.9875376734275357</v>
      </c>
      <c r="C9" s="7">
        <v>1.27091611196742</v>
      </c>
      <c r="D9" s="84">
        <v>2.8623505184117617</v>
      </c>
    </row>
    <row r="10" spans="1:4" ht="14.25">
      <c r="A10" s="64">
        <v>2009</v>
      </c>
      <c r="B10" s="81">
        <v>1.1022816364207704</v>
      </c>
      <c r="C10" s="7">
        <v>0.9828167848371772</v>
      </c>
      <c r="D10" s="84">
        <v>2.25383012192625</v>
      </c>
    </row>
    <row r="11" spans="1:4" ht="14.25">
      <c r="A11" s="64">
        <v>2010</v>
      </c>
      <c r="B11" s="81">
        <v>1.1284952647381092</v>
      </c>
      <c r="C11" s="7">
        <v>1.0983142913654782</v>
      </c>
      <c r="D11" s="84">
        <v>1.9150931355533356</v>
      </c>
    </row>
    <row r="12" spans="1:4" ht="14.25">
      <c r="A12" s="65">
        <v>2011</v>
      </c>
      <c r="B12" s="82">
        <v>1.081788173114271</v>
      </c>
      <c r="C12" s="101">
        <v>0.9758569097109863</v>
      </c>
      <c r="D12" s="85">
        <v>1.8909007989055877</v>
      </c>
    </row>
    <row r="13" spans="2:3" ht="14.25">
      <c r="B13" s="7"/>
      <c r="C13" s="7"/>
    </row>
  </sheetData>
  <sheetProtection password="9108" sheet="1" objects="1" scenarios="1" pivotTables="0"/>
  <mergeCells count="4">
    <mergeCell ref="C5:D5"/>
    <mergeCell ref="C4:D4"/>
    <mergeCell ref="C3:D3"/>
    <mergeCell ref="A2:D2"/>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70C0"/>
  </sheetPr>
  <dimension ref="A2:D12"/>
  <sheetViews>
    <sheetView showGridLines="0" view="pageLayout" workbookViewId="0" topLeftCell="A1">
      <selection activeCell="B10" sqref="B10"/>
    </sheetView>
  </sheetViews>
  <sheetFormatPr defaultColWidth="9.140625" defaultRowHeight="15"/>
  <cols>
    <col min="1" max="1" width="13.7109375" style="0" bestFit="1" customWidth="1"/>
    <col min="2" max="2" width="22.28125" style="0" customWidth="1"/>
    <col min="3" max="3" width="23.140625" style="0" customWidth="1"/>
    <col min="4" max="4" width="27.28125" style="0" customWidth="1"/>
  </cols>
  <sheetData>
    <row r="1" ht="15" thickBot="1"/>
    <row r="2" spans="1:4" ht="14.25">
      <c r="A2" s="42" t="str">
        <f>CONCATENATE("Table 7. Days Supplied per User of ",B4," by Year and Age Group among Females ages 15 to 44")</f>
        <v>Table 7. Days Supplied per User of LISINOPRIL by Year and Age Group among Females ages 15 to 44</v>
      </c>
      <c r="B2" s="43"/>
      <c r="C2" s="43"/>
      <c r="D2" s="48"/>
    </row>
    <row r="3" spans="1:4" ht="15" thickBot="1">
      <c r="A3" s="8"/>
      <c r="B3" s="9"/>
      <c r="C3" s="3"/>
      <c r="D3" s="10"/>
    </row>
    <row r="4" spans="1:4" ht="30.75" customHeight="1">
      <c r="A4" s="86" t="s">
        <v>12</v>
      </c>
      <c r="B4" s="99" t="s">
        <v>7</v>
      </c>
      <c r="C4" s="45" t="s">
        <v>51</v>
      </c>
      <c r="D4" s="51"/>
    </row>
    <row r="5" spans="1:4" ht="14.25">
      <c r="A5" s="2"/>
      <c r="B5" s="5"/>
      <c r="C5" s="5"/>
      <c r="D5" s="12"/>
    </row>
    <row r="6" spans="1:4" ht="28.5">
      <c r="A6" s="104" t="s">
        <v>68</v>
      </c>
      <c r="B6" s="59" t="s">
        <v>1</v>
      </c>
      <c r="C6" s="60"/>
      <c r="D6" s="61"/>
    </row>
    <row r="7" spans="1:4" ht="14.25">
      <c r="A7" s="59" t="s">
        <v>0</v>
      </c>
      <c r="B7" s="58" t="s">
        <v>9</v>
      </c>
      <c r="C7" s="62" t="s">
        <v>10</v>
      </c>
      <c r="D7" s="63" t="s">
        <v>11</v>
      </c>
    </row>
    <row r="8" spans="1:4" ht="14.25">
      <c r="A8" s="58">
        <v>2007</v>
      </c>
      <c r="B8" s="90">
        <v>157.1382113821138</v>
      </c>
      <c r="C8" s="91">
        <v>134.0707635009311</v>
      </c>
      <c r="D8" s="92">
        <v>160.55489399914106</v>
      </c>
    </row>
    <row r="9" spans="1:4" ht="14.25">
      <c r="A9" s="64">
        <v>2008</v>
      </c>
      <c r="B9" s="93">
        <v>144.79591836734693</v>
      </c>
      <c r="C9" s="13">
        <v>130.80233690360274</v>
      </c>
      <c r="D9" s="94">
        <v>153.86005789733812</v>
      </c>
    </row>
    <row r="10" spans="1:4" ht="14.25">
      <c r="A10" s="64">
        <v>2009</v>
      </c>
      <c r="B10" s="93">
        <v>143.78839590443687</v>
      </c>
      <c r="C10" s="13">
        <v>131.92057416267943</v>
      </c>
      <c r="D10" s="94">
        <v>149.9784899522111</v>
      </c>
    </row>
    <row r="11" spans="1:4" ht="14.25">
      <c r="A11" s="64">
        <v>2010</v>
      </c>
      <c r="B11" s="93">
        <v>153.48926553672317</v>
      </c>
      <c r="C11" s="13">
        <v>133.98943323727187</v>
      </c>
      <c r="D11" s="94">
        <v>151.70366589230466</v>
      </c>
    </row>
    <row r="12" spans="1:4" ht="14.25">
      <c r="A12" s="65">
        <v>2011</v>
      </c>
      <c r="B12" s="95">
        <v>145.75875</v>
      </c>
      <c r="C12" s="96">
        <v>124.80425055928411</v>
      </c>
      <c r="D12" s="97">
        <v>142.24318935251446</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cp:lastPrinted>2012-10-04T17:50:02Z</cp:lastPrinted>
  <dcterms:created xsi:type="dcterms:W3CDTF">2012-10-04T16:58:11Z</dcterms:created>
  <dcterms:modified xsi:type="dcterms:W3CDTF">2017-11-21T21:11:59Z</dcterms:modified>
  <cp:category/>
  <cp:version/>
  <cp:contentType/>
  <cp:contentStatus/>
</cp:coreProperties>
</file>